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ttps://amestogroup-my.sharepoint.com/personal/helene_norinder_amesto_se/Documents/Documents/Kampanjer/Lönekampanj juni24/"/>
    </mc:Choice>
  </mc:AlternateContent>
  <xr:revisionPtr revIDLastSave="0" documentId="8_{04B3023C-B941-4CE4-A947-E425E58B3EC2}" xr6:coauthVersionLast="47" xr6:coauthVersionMax="47" xr10:uidLastSave="{00000000-0000-0000-0000-000000000000}"/>
  <bookViews>
    <workbookView xWindow="28680" yWindow="-120" windowWidth="29040" windowHeight="15720" activeTab="1" xr2:uid="{D0F4074B-560D-47F7-B67A-8C1BAA26D816}"/>
  </bookViews>
  <sheets>
    <sheet name="First page" sheetId="1" r:id="rId1"/>
    <sheet name="Ark1" sheetId="2"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2" l="1"/>
  <c r="B16" i="2" s="1"/>
  <c r="D6" i="2"/>
  <c r="B7" i="2"/>
  <c r="B8" i="2"/>
  <c r="B19" i="2"/>
  <c r="B18" i="2"/>
  <c r="B15" i="2"/>
  <c r="D4" i="2" s="1"/>
  <c r="B9" i="2" l="1"/>
  <c r="B21" i="2" s="1"/>
  <c r="B10" i="2"/>
  <c r="B22" i="2" s="1"/>
  <c r="D5" i="2"/>
  <c r="B20" i="2"/>
  <c r="B11" i="2" l="1"/>
  <c r="B23" i="2" s="1"/>
  <c r="B24" i="2" s="1"/>
  <c r="B12" i="2" l="1"/>
</calcChain>
</file>

<file path=xl/sharedStrings.xml><?xml version="1.0" encoding="utf-8"?>
<sst xmlns="http://schemas.openxmlformats.org/spreadsheetml/2006/main" count="35" uniqueCount="31">
  <si>
    <t>TOTAL KOSTNAD</t>
  </si>
  <si>
    <t xml:space="preserve"> </t>
  </si>
  <si>
    <t>Totala kostnaden för lön, semestertillägg och arbetsgivaravgifter</t>
  </si>
  <si>
    <t xml:space="preserve">Årslön </t>
  </si>
  <si>
    <t xml:space="preserve">Arbetsgivaravgift </t>
  </si>
  <si>
    <t>Veckolön (Årslön/52 v)</t>
  </si>
  <si>
    <r>
      <t>Timlö</t>
    </r>
    <r>
      <rPr>
        <sz val="11"/>
        <rFont val="Arial"/>
        <family val="2"/>
        <scheme val="minor"/>
      </rPr>
      <t>n (månadslön/167</t>
    </r>
    <r>
      <rPr>
        <sz val="11"/>
        <color theme="1"/>
        <rFont val="Arial"/>
        <family val="2"/>
        <scheme val="minor"/>
      </rPr>
      <t>)</t>
    </r>
  </si>
  <si>
    <t>Semestertillägget blir 25 semesterdagar x 0,43%</t>
  </si>
  <si>
    <r>
      <t xml:space="preserve">Arbetsgivare betalar arbetsgivaravg för lön, men ej för tjänstepension. På tjänstepensionspremier betalar arbetsgivare istället en </t>
    </r>
    <r>
      <rPr>
        <b/>
        <sz val="11"/>
        <color theme="1"/>
        <rFont val="Arial"/>
        <family val="2"/>
        <scheme val="minor"/>
      </rPr>
      <t>särskild löneskatt på 24,26%</t>
    </r>
    <r>
      <rPr>
        <sz val="11"/>
        <color theme="1"/>
        <rFont val="Arial"/>
        <family val="2"/>
        <scheme val="minor"/>
      </rPr>
      <t xml:space="preserve"> . Den är lägre än nivån på arbetsgiv avg som vanligen ligger på ca 31-32 %. Skatten betalas genom att fylla i särskild löneskatt i inkomstdeklaration 2. Har du t ex betalat in 200 000 kr för tjänstepension för dina anställda ska företaget betala 200 000 x 0,2426=48520 kr i särskild löneskatt på pensionskostnader.</t>
    </r>
  </si>
  <si>
    <t xml:space="preserve">KOMMENTARER </t>
  </si>
  <si>
    <t xml:space="preserve">Den tot försäkringskostnaden beräknas schablonmässigt till 5% av den totala lönesumman.   </t>
  </si>
  <si>
    <r>
      <rPr>
        <b/>
        <sz val="11"/>
        <color theme="1"/>
        <rFont val="Arial"/>
        <family val="2"/>
        <scheme val="minor"/>
      </rPr>
      <t>Semestertillägget</t>
    </r>
    <r>
      <rPr>
        <sz val="11"/>
        <color theme="1"/>
        <rFont val="Arial"/>
        <family val="2"/>
        <scheme val="minor"/>
      </rPr>
      <t xml:space="preserve"> betalas oftast ut månaden efter din semester. Två olika sätt att beräkna semesterlönen: sammalöneregeln eller procentregeln. Så här beräknas semesterlön för anställda med fast lön dvs sammalöneregeln. </t>
    </r>
    <r>
      <rPr>
        <b/>
        <sz val="11"/>
        <color theme="1"/>
        <rFont val="Arial"/>
        <family val="2"/>
        <scheme val="minor"/>
      </rPr>
      <t xml:space="preserve">Rätten till semesterlön innebär att när du tar ut semester, får du ut din ordinarie månadslön som vanligt och dessutom får du ett lönetillägg (semestertillägg) för det antalet semesterdagar som du tar ut under den aktuella månaden.                                                   </t>
    </r>
    <r>
      <rPr>
        <sz val="11"/>
        <color theme="1"/>
        <rFont val="Arial"/>
        <family val="2"/>
        <scheme val="minor"/>
      </rPr>
      <t xml:space="preserve">                                   Beräkning av semestertillägg; om du har KA så beräknas ditt semestertillägg som 0,8 % gånger din aktuella månadslön per dag.  Aktuell månadslön menas den lön du hade när du tog ut semestern.  </t>
    </r>
    <r>
      <rPr>
        <b/>
        <sz val="11"/>
        <color theme="1"/>
        <rFont val="Arial"/>
        <family val="2"/>
        <scheme val="minor"/>
      </rPr>
      <t xml:space="preserve">OM EJ KA så beräknas istället semestertillägg som 0,43% gånger din aktuella månadslön, 50000 kr/mån, semestertillägg 50000 x 0,0043= 215 kr/semesterdag utöver ordinarie lön. </t>
    </r>
  </si>
  <si>
    <t>Månadslön</t>
  </si>
  <si>
    <t>Arbetsgivaravgift 31,42%</t>
  </si>
  <si>
    <t>Dagslön (årslön/365)</t>
  </si>
  <si>
    <t>Semesterdaglön 4,6%</t>
  </si>
  <si>
    <t>Semestertillägget 0,43% av månadslön</t>
  </si>
  <si>
    <t>Beräkning av månadslön</t>
  </si>
  <si>
    <t>Premiebestämda tjänstepension</t>
  </si>
  <si>
    <t>Särskild löneskatt på 24,26%</t>
  </si>
  <si>
    <t xml:space="preserve">Premiebestämda tjänstepension 4,5% </t>
  </si>
  <si>
    <t>Total kostnad per månad</t>
  </si>
  <si>
    <t>Semesterdaglön 4,6% (intjänande sem.dagar per månad 2,1)</t>
  </si>
  <si>
    <t>Tjänar in 2,1 semesterdag per månad</t>
  </si>
  <si>
    <t>Semesterrätten per år</t>
  </si>
  <si>
    <t>Månadslön * 4,6% * semesterrätten</t>
  </si>
  <si>
    <t>Beräknas enligt lagen 0,43%
Månadslön * 0,43% * semesterrätten</t>
  </si>
  <si>
    <t>Beräkning av årskostnad</t>
  </si>
  <si>
    <t>Försäkringskostnader 5%</t>
  </si>
  <si>
    <t>Den tot försäkringskostnaden beräknas schablonmässigt till 5% av den totala lönesumman. (månadslön+sem.daglön+sem.tillägg)</t>
  </si>
  <si>
    <t>Varje år, from då den anställde har fyllt 21 år, ska arbgiv betala in en summa motsvarande 4,5% av dennes lön till dennes premiebestämda tjänstepension.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</si>
</sst>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kr&quot;;[Red]\-#,##0\ &quot;kr&quot;"/>
    <numFmt numFmtId="44" formatCode="_-* #,##0.00\ &quot;kr&quot;_-;\-* #,##0.00\ &quot;kr&quot;_-;_-* &quot;-&quot;??\ &quot;kr&quot;_-;_-@_-"/>
    <numFmt numFmtId="164" formatCode="&quot;kr&quot;\ #,##0"/>
    <numFmt numFmtId="165" formatCode="_-* #,##0.00\ [$kr-41D]_-;\-* #,##0.00\ [$kr-41D]_-;_-* &quot;-&quot;??\ [$kr-41D]_-;_-@_-"/>
    <numFmt numFmtId="166" formatCode="_-* #,##0\ [$kr-41D]_-;\-* #,##0\ [$kr-41D]_-;_-* &quot;-&quot;??\ [$kr-41D]_-;_-@_-"/>
    <numFmt numFmtId="167" formatCode="0.0"/>
  </numFmts>
  <fonts count="9" x14ac:knownFonts="1">
    <font>
      <sz val="11"/>
      <color theme="1"/>
      <name val="Arial"/>
      <family val="2"/>
      <scheme val="minor"/>
    </font>
    <font>
      <b/>
      <sz val="11"/>
      <color theme="1"/>
      <name val="Arial"/>
      <family val="2"/>
      <scheme val="minor"/>
    </font>
    <font>
      <sz val="11"/>
      <name val="Arial"/>
      <family val="2"/>
      <scheme val="minor"/>
    </font>
    <font>
      <b/>
      <sz val="14"/>
      <color theme="1"/>
      <name val="Arial"/>
      <family val="2"/>
      <scheme val="minor"/>
    </font>
    <font>
      <sz val="11"/>
      <color theme="0"/>
      <name val="Arial"/>
      <family val="2"/>
      <scheme val="minor"/>
    </font>
    <font>
      <sz val="11"/>
      <color theme="1"/>
      <name val="Arial"/>
      <family val="2"/>
      <scheme val="minor"/>
    </font>
    <font>
      <b/>
      <sz val="12"/>
      <name val="Arial"/>
      <family val="2"/>
      <scheme val="minor"/>
    </font>
    <font>
      <b/>
      <sz val="14"/>
      <name val="Arial"/>
      <family val="2"/>
      <scheme val="minor"/>
    </font>
    <font>
      <sz val="14"/>
      <name val="Arial"/>
      <family val="2"/>
      <scheme val="minor"/>
    </font>
  </fonts>
  <fills count="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92D05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44" fontId="5" fillId="0" borderId="0" applyFont="0" applyFill="0" applyBorder="0" applyAlignment="0" applyProtection="0"/>
  </cellStyleXfs>
  <cellXfs count="61">
    <xf numFmtId="0" fontId="0" fillId="0" borderId="0" xfId="0"/>
    <xf numFmtId="0" fontId="0" fillId="0" borderId="0" xfId="0" applyAlignment="1">
      <alignment vertical="top"/>
    </xf>
    <xf numFmtId="0" fontId="2" fillId="0" borderId="0" xfId="0" applyFont="1" applyAlignment="1">
      <alignment vertical="top" wrapText="1"/>
    </xf>
    <xf numFmtId="0" fontId="4" fillId="0" borderId="0" xfId="0" applyFont="1" applyAlignment="1">
      <alignment vertical="top"/>
    </xf>
    <xf numFmtId="0" fontId="2" fillId="0" borderId="0" xfId="0" applyFont="1" applyAlignment="1">
      <alignment vertical="top"/>
    </xf>
    <xf numFmtId="165" fontId="0" fillId="0" borderId="0" xfId="0" applyNumberFormat="1" applyAlignment="1" applyProtection="1">
      <alignment vertical="top"/>
      <protection hidden="1"/>
    </xf>
    <xf numFmtId="0" fontId="0" fillId="0" borderId="0" xfId="0" applyAlignment="1" applyProtection="1">
      <alignment vertical="top"/>
      <protection locked="0"/>
    </xf>
    <xf numFmtId="6" fontId="2" fillId="0" borderId="0" xfId="0" applyNumberFormat="1" applyFont="1" applyAlignment="1">
      <alignment vertical="top"/>
    </xf>
    <xf numFmtId="0" fontId="0" fillId="0" borderId="0" xfId="0" applyAlignment="1">
      <alignment horizontal="left" vertical="top"/>
    </xf>
    <xf numFmtId="0" fontId="1" fillId="0" borderId="0" xfId="0" applyFont="1" applyAlignment="1">
      <alignment horizontal="left" vertical="top"/>
    </xf>
    <xf numFmtId="0" fontId="0" fillId="0" borderId="0" xfId="0" applyAlignment="1" applyProtection="1">
      <alignment horizontal="right" vertical="top"/>
      <protection locked="0"/>
    </xf>
    <xf numFmtId="0" fontId="0" fillId="0" borderId="0" xfId="0" applyAlignment="1">
      <alignment horizontal="left" vertical="top" wrapText="1"/>
    </xf>
    <xf numFmtId="0" fontId="3" fillId="0" borderId="0" xfId="0" applyFont="1" applyAlignment="1">
      <alignment horizontal="left" vertical="top"/>
    </xf>
    <xf numFmtId="0" fontId="0" fillId="0" borderId="0" xfId="0" applyAlignment="1" applyProtection="1">
      <alignment horizontal="left" vertical="top"/>
      <protection locked="0"/>
    </xf>
    <xf numFmtId="0" fontId="4" fillId="0" borderId="0" xfId="0" applyFont="1" applyAlignment="1">
      <alignment horizontal="left" vertical="top"/>
    </xf>
    <xf numFmtId="0" fontId="0" fillId="0" borderId="6" xfId="0" applyBorder="1" applyAlignment="1">
      <alignment horizontal="left" vertical="top"/>
    </xf>
    <xf numFmtId="0" fontId="0" fillId="0" borderId="8" xfId="0" applyBorder="1" applyAlignment="1">
      <alignment horizontal="left" vertical="top"/>
    </xf>
    <xf numFmtId="165" fontId="0" fillId="0" borderId="9" xfId="0" applyNumberFormat="1" applyBorder="1" applyAlignment="1" applyProtection="1">
      <alignment horizontal="left" vertical="top"/>
      <protection hidden="1"/>
    </xf>
    <xf numFmtId="0" fontId="0" fillId="0" borderId="4" xfId="0" applyBorder="1" applyAlignment="1">
      <alignment horizontal="left" vertical="top"/>
    </xf>
    <xf numFmtId="165" fontId="0" fillId="0" borderId="7" xfId="0" applyNumberFormat="1" applyBorder="1" applyAlignment="1">
      <alignment horizontal="left" vertical="top"/>
    </xf>
    <xf numFmtId="44" fontId="2" fillId="0" borderId="1" xfId="1" applyFont="1" applyBorder="1" applyAlignment="1">
      <alignment vertical="top"/>
    </xf>
    <xf numFmtId="44" fontId="2" fillId="0" borderId="1" xfId="1" applyFont="1" applyBorder="1" applyAlignment="1">
      <alignment horizontal="right" vertical="top"/>
    </xf>
    <xf numFmtId="0" fontId="2" fillId="0" borderId="0" xfId="0" applyFont="1" applyAlignment="1" applyProtection="1">
      <alignment horizontal="right" vertical="top"/>
      <protection locked="0"/>
    </xf>
    <xf numFmtId="166" fontId="0" fillId="0" borderId="0" xfId="0" applyNumberFormat="1" applyAlignment="1">
      <alignment horizontal="left" vertical="top"/>
    </xf>
    <xf numFmtId="0" fontId="3" fillId="0" borderId="0" xfId="0" applyFont="1" applyAlignment="1">
      <alignment vertical="top"/>
    </xf>
    <xf numFmtId="0" fontId="0" fillId="0" borderId="6" xfId="0" applyBorder="1" applyAlignment="1">
      <alignment vertical="top"/>
    </xf>
    <xf numFmtId="44" fontId="2" fillId="0" borderId="7" xfId="1" applyFont="1" applyBorder="1" applyAlignment="1">
      <alignment vertical="top"/>
    </xf>
    <xf numFmtId="166" fontId="2" fillId="0" borderId="7" xfId="0" quotePrefix="1" applyNumberFormat="1" applyFont="1" applyBorder="1" applyAlignment="1">
      <alignment horizontal="left" vertical="top"/>
    </xf>
    <xf numFmtId="44" fontId="2" fillId="0" borderId="7" xfId="1" applyFont="1" applyBorder="1" applyAlignment="1">
      <alignment horizontal="right" vertical="top"/>
    </xf>
    <xf numFmtId="165" fontId="0" fillId="0" borderId="5" xfId="0" applyNumberFormat="1" applyBorder="1" applyAlignment="1" applyProtection="1">
      <alignment horizontal="left" vertical="top"/>
      <protection hidden="1"/>
    </xf>
    <xf numFmtId="166" fontId="2" fillId="0" borderId="7" xfId="0" applyNumberFormat="1" applyFont="1" applyBorder="1" applyAlignment="1">
      <alignment vertical="top"/>
    </xf>
    <xf numFmtId="44" fontId="7" fillId="0" borderId="2" xfId="1" applyFont="1" applyFill="1" applyBorder="1" applyAlignment="1">
      <alignment vertical="top"/>
    </xf>
    <xf numFmtId="0" fontId="2" fillId="0" borderId="0" xfId="0" applyFont="1" applyAlignment="1" applyProtection="1">
      <alignment vertical="top"/>
      <protection locked="0"/>
    </xf>
    <xf numFmtId="44" fontId="2" fillId="2" borderId="1" xfId="1" applyFont="1" applyFill="1" applyBorder="1" applyAlignment="1">
      <alignment vertical="top" wrapText="1"/>
    </xf>
    <xf numFmtId="44" fontId="2" fillId="0" borderId="1" xfId="1" quotePrefix="1" applyFont="1" applyBorder="1" applyAlignment="1">
      <alignment horizontal="left" vertical="top"/>
    </xf>
    <xf numFmtId="44" fontId="2" fillId="0" borderId="1" xfId="1" applyFont="1" applyBorder="1" applyAlignment="1" applyProtection="1">
      <alignment horizontal="right" vertical="top"/>
      <protection locked="0"/>
    </xf>
    <xf numFmtId="44" fontId="6" fillId="0" borderId="3" xfId="1" applyFont="1" applyFill="1" applyBorder="1" applyAlignment="1">
      <alignment horizontal="left" vertical="top" wrapText="1"/>
    </xf>
    <xf numFmtId="44" fontId="2" fillId="0" borderId="13" xfId="1" applyFont="1" applyBorder="1" applyAlignment="1" applyProtection="1">
      <alignment horizontal="right" vertical="top"/>
      <protection locked="0"/>
    </xf>
    <xf numFmtId="0" fontId="0" fillId="0" borderId="10" xfId="0" applyBorder="1" applyAlignment="1">
      <alignment vertical="top"/>
    </xf>
    <xf numFmtId="44" fontId="2" fillId="0" borderId="14" xfId="1" applyFont="1" applyBorder="1" applyAlignment="1">
      <alignment vertical="top"/>
    </xf>
    <xf numFmtId="0" fontId="2" fillId="0" borderId="15" xfId="0" applyFont="1" applyBorder="1" applyAlignment="1">
      <alignment horizontal="left" vertical="top"/>
    </xf>
    <xf numFmtId="3" fontId="2" fillId="0" borderId="7" xfId="0" applyNumberFormat="1" applyFont="1" applyBorder="1" applyAlignment="1">
      <alignment horizontal="left" vertical="top"/>
    </xf>
    <xf numFmtId="167" fontId="2" fillId="0" borderId="7" xfId="0" applyNumberFormat="1" applyFont="1" applyBorder="1" applyAlignment="1">
      <alignment horizontal="left" vertical="top"/>
    </xf>
    <xf numFmtId="0" fontId="0" fillId="0" borderId="8" xfId="0" applyBorder="1" applyAlignment="1">
      <alignment vertical="top"/>
    </xf>
    <xf numFmtId="164" fontId="0" fillId="0" borderId="9" xfId="0" applyNumberFormat="1" applyBorder="1" applyAlignment="1">
      <alignment horizontal="left" vertical="top" wrapText="1"/>
    </xf>
    <xf numFmtId="0" fontId="6" fillId="0" borderId="11" xfId="0" applyFont="1" applyBorder="1" applyAlignment="1">
      <alignment vertical="top" wrapText="1"/>
    </xf>
    <xf numFmtId="166" fontId="2" fillId="0" borderId="12" xfId="0" applyNumberFormat="1" applyFont="1" applyBorder="1" applyAlignment="1">
      <alignment horizontal="left" vertical="top"/>
    </xf>
    <xf numFmtId="0" fontId="2" fillId="0" borderId="7" xfId="0" applyFont="1" applyBorder="1" applyAlignment="1">
      <alignment vertical="top" wrapText="1"/>
    </xf>
    <xf numFmtId="0" fontId="0" fillId="0" borderId="7" xfId="0" applyBorder="1" applyAlignment="1">
      <alignment horizontal="left" vertical="top" wrapText="1"/>
    </xf>
    <xf numFmtId="0" fontId="3" fillId="4" borderId="8" xfId="0" applyFont="1" applyFill="1" applyBorder="1" applyAlignment="1">
      <alignment vertical="top"/>
    </xf>
    <xf numFmtId="44" fontId="7" fillId="4" borderId="13" xfId="1" applyFont="1" applyFill="1" applyBorder="1" applyAlignment="1">
      <alignment horizontal="left" vertical="top"/>
    </xf>
    <xf numFmtId="0" fontId="3" fillId="4" borderId="9" xfId="0" applyFont="1" applyFill="1" applyBorder="1" applyAlignment="1">
      <alignment horizontal="left" vertical="top"/>
    </xf>
    <xf numFmtId="0" fontId="3" fillId="3" borderId="4" xfId="0" applyFont="1" applyFill="1" applyBorder="1" applyAlignment="1">
      <alignment horizontal="left" vertical="top"/>
    </xf>
    <xf numFmtId="0" fontId="7" fillId="3" borderId="5" xfId="0" applyFont="1" applyFill="1" applyBorder="1" applyAlignment="1">
      <alignment horizontal="left" vertical="top"/>
    </xf>
    <xf numFmtId="0" fontId="3" fillId="3" borderId="8" xfId="0" applyFont="1" applyFill="1" applyBorder="1" applyAlignment="1">
      <alignment horizontal="left" vertical="top"/>
    </xf>
    <xf numFmtId="44" fontId="7" fillId="3" borderId="9" xfId="1" applyFont="1" applyFill="1" applyBorder="1" applyAlignment="1">
      <alignment horizontal="left" vertical="top"/>
    </xf>
    <xf numFmtId="0" fontId="3" fillId="4" borderId="16" xfId="0" applyFont="1" applyFill="1" applyBorder="1" applyAlignment="1">
      <alignment horizontal="left" vertical="top"/>
    </xf>
    <xf numFmtId="166" fontId="8" fillId="4" borderId="17" xfId="0" applyNumberFormat="1" applyFont="1" applyFill="1" applyBorder="1" applyAlignment="1" applyProtection="1">
      <alignment horizontal="left" vertical="top"/>
      <protection hidden="1"/>
    </xf>
    <xf numFmtId="0" fontId="3" fillId="4" borderId="17" xfId="0" applyFont="1" applyFill="1" applyBorder="1" applyAlignment="1">
      <alignment horizontal="left" vertical="top"/>
    </xf>
    <xf numFmtId="3" fontId="2" fillId="5" borderId="1" xfId="0" applyNumberFormat="1" applyFont="1" applyFill="1" applyBorder="1" applyAlignment="1" applyProtection="1">
      <alignment horizontal="right" vertical="top"/>
      <protection locked="0"/>
    </xf>
    <xf numFmtId="166" fontId="2" fillId="5" borderId="7" xfId="1" applyNumberFormat="1" applyFont="1" applyFill="1" applyBorder="1" applyAlignment="1" applyProtection="1">
      <alignment horizontal="left" vertical="top"/>
      <protection hidden="1"/>
    </xf>
  </cellXfs>
  <cellStyles count="2">
    <cellStyle name="Normal" xfId="0" builtinId="0"/>
    <cellStyle name="Valuta"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0</xdr:row>
      <xdr:rowOff>165100</xdr:rowOff>
    </xdr:from>
    <xdr:to>
      <xdr:col>12</xdr:col>
      <xdr:colOff>276946</xdr:colOff>
      <xdr:row>33</xdr:row>
      <xdr:rowOff>12700</xdr:rowOff>
    </xdr:to>
    <xdr:pic>
      <xdr:nvPicPr>
        <xdr:cNvPr id="3" name="Bilde 2">
          <a:extLst>
            <a:ext uri="{FF2B5EF4-FFF2-40B4-BE49-F238E27FC236}">
              <a16:creationId xmlns:a16="http://schemas.microsoft.com/office/drawing/2014/main" id="{95F0F4BE-1FF1-114F-8FCB-AD0D45996C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65100"/>
          <a:ext cx="8087446" cy="5715000"/>
        </a:xfrm>
        <a:prstGeom prst="rect">
          <a:avLst/>
        </a:prstGeom>
      </xdr:spPr>
    </xdr:pic>
    <xdr:clientData/>
  </xdr:twoCellAnchor>
</xdr:wsDr>
</file>

<file path=xl/theme/theme1.xml><?xml version="1.0" encoding="utf-8"?>
<a:theme xmlns:a="http://schemas.openxmlformats.org/drawingml/2006/main" name="Office Theme">
  <a:themeElements>
    <a:clrScheme name="AMESTO 16082018 v2">
      <a:dk1>
        <a:sysClr val="windowText" lastClr="000000"/>
      </a:dk1>
      <a:lt1>
        <a:sysClr val="window" lastClr="FFFFFF"/>
      </a:lt1>
      <a:dk2>
        <a:srgbClr val="233E4C"/>
      </a:dk2>
      <a:lt2>
        <a:srgbClr val="B18E92"/>
      </a:lt2>
      <a:accent1>
        <a:srgbClr val="233E4C"/>
      </a:accent1>
      <a:accent2>
        <a:srgbClr val="A88157"/>
      </a:accent2>
      <a:accent3>
        <a:srgbClr val="696143"/>
      </a:accent3>
      <a:accent4>
        <a:srgbClr val="B18E92"/>
      </a:accent4>
      <a:accent5>
        <a:srgbClr val="B0B9C0"/>
      </a:accent5>
      <a:accent6>
        <a:srgbClr val="CAAD88"/>
      </a:accent6>
      <a:hlink>
        <a:srgbClr val="FFFFFF"/>
      </a:hlink>
      <a:folHlink>
        <a:srgbClr val="BCB88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180AF-EA44-4C7B-859F-E036FE9A29B6}">
  <dimension ref="A1"/>
  <sheetViews>
    <sheetView showGridLines="0" zoomScaleNormal="100" workbookViewId="0">
      <selection activeCell="A37" sqref="A37:XFD37"/>
    </sheetView>
  </sheetViews>
  <sheetFormatPr defaultColWidth="8.8984375" defaultRowHeight="13.8" x14ac:dyDescent="0.25"/>
  <sheetData/>
  <pageMargins left="0.7" right="0.7" top="0.75" bottom="0.75" header="0.3" footer="0.3"/>
  <pageSetup paperSize="9"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3CDEE-D613-B241-BCB3-37BD842A8DF6}">
  <dimension ref="A3:G54"/>
  <sheetViews>
    <sheetView tabSelected="1" zoomScale="70" zoomScaleNormal="70" workbookViewId="0">
      <selection activeCell="B5" sqref="B5"/>
    </sheetView>
  </sheetViews>
  <sheetFormatPr defaultColWidth="11" defaultRowHeight="13.8" x14ac:dyDescent="0.25"/>
  <cols>
    <col min="1" max="1" width="51.3984375" style="1" bestFit="1" customWidth="1"/>
    <col min="2" max="2" width="24.59765625" style="4" customWidth="1"/>
    <col min="3" max="3" width="92.19921875" style="1" bestFit="1" customWidth="1"/>
    <col min="4" max="4" width="12.09765625" style="1" bestFit="1" customWidth="1"/>
    <col min="5" max="5" width="60.8984375" style="1" customWidth="1"/>
    <col min="6" max="6" width="46.3984375" style="1" customWidth="1"/>
    <col min="7" max="7" width="51.3984375" style="1" customWidth="1"/>
    <col min="8" max="16384" width="11" style="1"/>
  </cols>
  <sheetData>
    <row r="3" spans="1:7" ht="14.4" thickBot="1" x14ac:dyDescent="0.3"/>
    <row r="4" spans="1:7" s="8" customFormat="1" ht="17.399999999999999" x14ac:dyDescent="0.25">
      <c r="A4" s="52" t="s">
        <v>17</v>
      </c>
      <c r="B4" s="53"/>
      <c r="C4" s="18" t="s">
        <v>5</v>
      </c>
      <c r="D4" s="29">
        <f>B15/ 52</f>
        <v>11538.461538461539</v>
      </c>
      <c r="E4" s="1"/>
      <c r="G4" s="9"/>
    </row>
    <row r="5" spans="1:7" s="8" customFormat="1" x14ac:dyDescent="0.25">
      <c r="A5" s="15" t="s">
        <v>12</v>
      </c>
      <c r="B5" s="60">
        <v>50000</v>
      </c>
      <c r="C5" s="15" t="s">
        <v>14</v>
      </c>
      <c r="D5" s="19">
        <f>B15/365</f>
        <v>1643.8356164383561</v>
      </c>
      <c r="E5" s="1"/>
    </row>
    <row r="6" spans="1:7" s="8" customFormat="1" ht="14.4" thickBot="1" x14ac:dyDescent="0.3">
      <c r="A6" s="25" t="s">
        <v>13</v>
      </c>
      <c r="B6" s="26">
        <f>B5*0.3142</f>
        <v>15709.999999999998</v>
      </c>
      <c r="C6" s="16" t="s">
        <v>6</v>
      </c>
      <c r="D6" s="17">
        <f>B5/167</f>
        <v>299.40119760479041</v>
      </c>
      <c r="E6" s="1"/>
    </row>
    <row r="7" spans="1:7" s="8" customFormat="1" x14ac:dyDescent="0.25">
      <c r="A7" s="25" t="s">
        <v>22</v>
      </c>
      <c r="B7" s="30">
        <f>(B5*0.046)*(B17/12)</f>
        <v>4791.666666666667</v>
      </c>
      <c r="C7" s="1"/>
      <c r="D7" s="1"/>
      <c r="E7" s="1"/>
    </row>
    <row r="8" spans="1:7" s="8" customFormat="1" ht="124.2" x14ac:dyDescent="0.25">
      <c r="A8" s="25" t="s">
        <v>16</v>
      </c>
      <c r="B8" s="30">
        <f>(B5*0.0043)*(B17/12)</f>
        <v>447.91666666666669</v>
      </c>
      <c r="C8" s="11" t="s">
        <v>11</v>
      </c>
      <c r="D8" s="1"/>
      <c r="E8" s="1"/>
    </row>
    <row r="9" spans="1:7" s="8" customFormat="1" ht="27.6" x14ac:dyDescent="0.25">
      <c r="A9" s="25" t="s">
        <v>28</v>
      </c>
      <c r="B9" s="30">
        <f>(B5+B7+B8)*0.05</f>
        <v>2761.9791666666665</v>
      </c>
      <c r="C9" s="2" t="s">
        <v>29</v>
      </c>
      <c r="D9" s="1"/>
      <c r="E9" s="1"/>
    </row>
    <row r="10" spans="1:7" x14ac:dyDescent="0.25">
      <c r="A10" s="25" t="s">
        <v>20</v>
      </c>
      <c r="B10" s="27">
        <f>(B5+B7+B8)*0.045</f>
        <v>2485.7812499999995</v>
      </c>
    </row>
    <row r="11" spans="1:7" x14ac:dyDescent="0.25">
      <c r="A11" s="25" t="s">
        <v>19</v>
      </c>
      <c r="B11" s="28">
        <f>SUM(B10*0.2426)</f>
        <v>603.05053124999995</v>
      </c>
    </row>
    <row r="12" spans="1:7" ht="18" thickBot="1" x14ac:dyDescent="0.3">
      <c r="A12" s="54" t="s">
        <v>21</v>
      </c>
      <c r="B12" s="55">
        <f>SUM(B5:B11)</f>
        <v>76800.394281250017</v>
      </c>
      <c r="F12" s="3"/>
    </row>
    <row r="13" spans="1:7" s="8" customFormat="1" ht="18" thickBot="1" x14ac:dyDescent="0.3">
      <c r="A13" s="24"/>
      <c r="B13" s="31"/>
      <c r="C13" s="1"/>
      <c r="D13" s="1"/>
      <c r="E13" s="6"/>
    </row>
    <row r="14" spans="1:7" s="8" customFormat="1" ht="18" thickBot="1" x14ac:dyDescent="0.3">
      <c r="A14" s="56" t="s">
        <v>27</v>
      </c>
      <c r="B14" s="57"/>
      <c r="C14" s="58" t="s">
        <v>9</v>
      </c>
      <c r="D14" s="6"/>
      <c r="E14" s="6"/>
      <c r="F14" s="14" t="s">
        <v>7</v>
      </c>
    </row>
    <row r="15" spans="1:7" s="8" customFormat="1" x14ac:dyDescent="0.25">
      <c r="A15" s="38" t="s">
        <v>3</v>
      </c>
      <c r="B15" s="39">
        <f>B5*12</f>
        <v>600000</v>
      </c>
      <c r="C15" s="40" t="s">
        <v>1</v>
      </c>
      <c r="F15" s="14"/>
    </row>
    <row r="16" spans="1:7" s="8" customFormat="1" x14ac:dyDescent="0.25">
      <c r="A16" s="25" t="s">
        <v>4</v>
      </c>
      <c r="B16" s="20">
        <f>B6*12</f>
        <v>188519.99999999997</v>
      </c>
      <c r="C16" s="41" t="s">
        <v>1</v>
      </c>
    </row>
    <row r="17" spans="1:6" s="8" customFormat="1" x14ac:dyDescent="0.25">
      <c r="A17" s="25" t="s">
        <v>24</v>
      </c>
      <c r="B17" s="59">
        <v>25</v>
      </c>
      <c r="C17" s="42" t="s">
        <v>23</v>
      </c>
    </row>
    <row r="18" spans="1:6" s="8" customFormat="1" x14ac:dyDescent="0.25">
      <c r="A18" s="25" t="s">
        <v>15</v>
      </c>
      <c r="B18" s="35">
        <f>B5*0.046*B17</f>
        <v>57500</v>
      </c>
      <c r="C18" s="42" t="s">
        <v>25</v>
      </c>
    </row>
    <row r="19" spans="1:6" s="8" customFormat="1" ht="28.2" thickBot="1" x14ac:dyDescent="0.3">
      <c r="A19" s="43" t="s">
        <v>16</v>
      </c>
      <c r="B19" s="37">
        <f>B5*0.0043*B17</f>
        <v>5375</v>
      </c>
      <c r="C19" s="44" t="s">
        <v>26</v>
      </c>
      <c r="F19" s="12"/>
    </row>
    <row r="20" spans="1:6" s="12" customFormat="1" ht="31.2" x14ac:dyDescent="0.25">
      <c r="A20" s="45" t="s">
        <v>2</v>
      </c>
      <c r="B20" s="36">
        <f>SUM(B15:B19)-B17</f>
        <v>851395</v>
      </c>
      <c r="C20" s="46"/>
      <c r="D20" s="23"/>
      <c r="E20" s="8"/>
      <c r="F20" s="8"/>
    </row>
    <row r="21" spans="1:6" s="8" customFormat="1" x14ac:dyDescent="0.25">
      <c r="A21" s="25" t="s">
        <v>28</v>
      </c>
      <c r="B21" s="33">
        <f>B9*12</f>
        <v>33143.75</v>
      </c>
      <c r="C21" s="47" t="s">
        <v>10</v>
      </c>
      <c r="D21" s="7"/>
      <c r="E21" s="5"/>
    </row>
    <row r="22" spans="1:6" s="8" customFormat="1" ht="27.6" x14ac:dyDescent="0.25">
      <c r="A22" s="25" t="s">
        <v>18</v>
      </c>
      <c r="B22" s="34">
        <f>B10*12</f>
        <v>29829.374999999993</v>
      </c>
      <c r="C22" s="48" t="s">
        <v>30</v>
      </c>
      <c r="D22" s="1"/>
      <c r="E22" s="3"/>
      <c r="F22" s="13"/>
    </row>
    <row r="23" spans="1:6" s="13" customFormat="1" ht="69" x14ac:dyDescent="0.25">
      <c r="A23" s="25" t="s">
        <v>19</v>
      </c>
      <c r="B23" s="21">
        <f>B11*12</f>
        <v>7236.6063749999994</v>
      </c>
      <c r="C23" s="48" t="s">
        <v>8</v>
      </c>
      <c r="D23" s="8"/>
      <c r="E23" s="14"/>
    </row>
    <row r="24" spans="1:6" s="6" customFormat="1" ht="18" thickBot="1" x14ac:dyDescent="0.3">
      <c r="A24" s="49" t="s">
        <v>0</v>
      </c>
      <c r="B24" s="50">
        <f>SUM(B20:B23)</f>
        <v>921604.73137499997</v>
      </c>
      <c r="C24" s="51"/>
      <c r="D24" s="8"/>
      <c r="E24" s="8"/>
    </row>
    <row r="25" spans="1:6" s="6" customFormat="1" x14ac:dyDescent="0.25"/>
    <row r="26" spans="1:6" s="6" customFormat="1" x14ac:dyDescent="0.25">
      <c r="A26" s="10"/>
      <c r="B26" s="22"/>
      <c r="C26" s="10"/>
      <c r="D26" s="10"/>
      <c r="E26" s="10"/>
    </row>
    <row r="27" spans="1:6" s="6" customFormat="1" x14ac:dyDescent="0.25">
      <c r="B27" s="32"/>
      <c r="D27" s="10"/>
      <c r="E27" s="10"/>
    </row>
    <row r="28" spans="1:6" s="6" customFormat="1" x14ac:dyDescent="0.25">
      <c r="B28" s="32"/>
      <c r="D28" s="10"/>
      <c r="E28" s="10"/>
    </row>
    <row r="29" spans="1:6" s="6" customFormat="1" x14ac:dyDescent="0.25">
      <c r="B29" s="32"/>
      <c r="D29" s="10"/>
      <c r="E29" s="10"/>
    </row>
    <row r="30" spans="1:6" s="6" customFormat="1" x14ac:dyDescent="0.25">
      <c r="B30" s="32"/>
      <c r="D30" s="10"/>
    </row>
    <row r="31" spans="1:6" s="6" customFormat="1" x14ac:dyDescent="0.25">
      <c r="B31" s="32"/>
    </row>
    <row r="32" spans="1:6" s="6" customFormat="1" x14ac:dyDescent="0.25">
      <c r="B32" s="32"/>
    </row>
    <row r="33" spans="2:2" s="6" customFormat="1" x14ac:dyDescent="0.25">
      <c r="B33" s="32"/>
    </row>
    <row r="34" spans="2:2" s="6" customFormat="1" x14ac:dyDescent="0.25">
      <c r="B34" s="32"/>
    </row>
    <row r="35" spans="2:2" s="6" customFormat="1" x14ac:dyDescent="0.25">
      <c r="B35" s="32"/>
    </row>
    <row r="36" spans="2:2" s="6" customFormat="1" x14ac:dyDescent="0.25">
      <c r="B36" s="32"/>
    </row>
    <row r="37" spans="2:2" s="6" customFormat="1" x14ac:dyDescent="0.25">
      <c r="B37" s="32"/>
    </row>
    <row r="38" spans="2:2" s="6" customFormat="1" x14ac:dyDescent="0.25">
      <c r="B38" s="32"/>
    </row>
    <row r="39" spans="2:2" s="6" customFormat="1" x14ac:dyDescent="0.25">
      <c r="B39" s="32"/>
    </row>
    <row r="40" spans="2:2" s="6" customFormat="1" x14ac:dyDescent="0.25">
      <c r="B40" s="32"/>
    </row>
    <row r="41" spans="2:2" s="6" customFormat="1" x14ac:dyDescent="0.25">
      <c r="B41" s="32"/>
    </row>
    <row r="42" spans="2:2" s="6" customFormat="1" x14ac:dyDescent="0.25">
      <c r="B42" s="32"/>
    </row>
    <row r="43" spans="2:2" s="6" customFormat="1" x14ac:dyDescent="0.25">
      <c r="B43" s="32"/>
    </row>
    <row r="44" spans="2:2" s="6" customFormat="1" x14ac:dyDescent="0.25">
      <c r="B44" s="32"/>
    </row>
    <row r="45" spans="2:2" s="6" customFormat="1" x14ac:dyDescent="0.25">
      <c r="B45" s="32"/>
    </row>
    <row r="46" spans="2:2" s="6" customFormat="1" x14ac:dyDescent="0.25">
      <c r="B46" s="32"/>
    </row>
    <row r="47" spans="2:2" s="6" customFormat="1" x14ac:dyDescent="0.25">
      <c r="B47" s="32"/>
    </row>
    <row r="48" spans="2:2" s="6" customFormat="1" x14ac:dyDescent="0.25">
      <c r="B48" s="32"/>
    </row>
    <row r="49" spans="1:7" s="6" customFormat="1" x14ac:dyDescent="0.25">
      <c r="A49" s="1"/>
      <c r="B49" s="4"/>
      <c r="C49" s="1"/>
    </row>
    <row r="50" spans="1:7" s="6" customFormat="1" x14ac:dyDescent="0.25">
      <c r="A50" s="1"/>
      <c r="B50" s="4"/>
      <c r="C50" s="1"/>
    </row>
    <row r="51" spans="1:7" s="6" customFormat="1" x14ac:dyDescent="0.25">
      <c r="A51" s="1"/>
      <c r="B51" s="4"/>
      <c r="C51" s="1"/>
    </row>
    <row r="52" spans="1:7" s="6" customFormat="1" x14ac:dyDescent="0.25">
      <c r="A52" s="1"/>
      <c r="B52" s="4"/>
      <c r="C52" s="1"/>
      <c r="E52" s="1"/>
    </row>
    <row r="53" spans="1:7" s="6" customFormat="1" x14ac:dyDescent="0.25">
      <c r="A53" s="1"/>
      <c r="B53" s="4"/>
      <c r="C53" s="1"/>
      <c r="D53" s="1"/>
      <c r="E53" s="1"/>
    </row>
    <row r="54" spans="1:7" s="6" customFormat="1" x14ac:dyDescent="0.25">
      <c r="A54" s="1"/>
      <c r="B54" s="4"/>
      <c r="C54" s="1"/>
      <c r="D54" s="1"/>
      <c r="E54" s="1"/>
      <c r="G54" s="1"/>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d9295ec-38f4-4250-82cd-939d2be841f5">
      <Terms xmlns="http://schemas.microsoft.com/office/infopath/2007/PartnerControls"/>
    </lcf76f155ced4ddcb4097134ff3c332f>
    <TaxCatchAll xmlns="a5adc42f-d970-4223-8b57-c216b981f76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DE0A137D9A84E4D8427FC44E47D26C5" ma:contentTypeVersion="14" ma:contentTypeDescription="Create a new document." ma:contentTypeScope="" ma:versionID="8dd8366db010a55e20d90edfa397d991">
  <xsd:schema xmlns:xsd="http://www.w3.org/2001/XMLSchema" xmlns:xs="http://www.w3.org/2001/XMLSchema" xmlns:p="http://schemas.microsoft.com/office/2006/metadata/properties" xmlns:ns2="5d9295ec-38f4-4250-82cd-939d2be841f5" xmlns:ns3="a5adc42f-d970-4223-8b57-c216b981f76d" targetNamespace="http://schemas.microsoft.com/office/2006/metadata/properties" ma:root="true" ma:fieldsID="8e22cfeac6bc3fe64f51e286291a17dd" ns2:_="" ns3:_="">
    <xsd:import namespace="5d9295ec-38f4-4250-82cd-939d2be841f5"/>
    <xsd:import namespace="a5adc42f-d970-4223-8b57-c216b981f76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9295ec-38f4-4250-82cd-939d2be841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af0b93b-79ff-427a-a417-6bc5f3b67a29"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adc42f-d970-4223-8b57-c216b981f76d"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ce06aa20-11bd-4af9-ac6f-6b945cf6f31a}" ma:internalName="TaxCatchAll" ma:showField="CatchAllData" ma:web="a5adc42f-d970-4223-8b57-c216b981f76d">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EB0991-5C37-462F-AB65-72F46DA1FBDE}">
  <ds:schemaRefs>
    <ds:schemaRef ds:uri="http://purl.org/dc/elements/1.1/"/>
    <ds:schemaRef ds:uri="a5adc42f-d970-4223-8b57-c216b981f76d"/>
    <ds:schemaRef ds:uri="http://www.w3.org/XML/1998/namespace"/>
    <ds:schemaRef ds:uri="http://schemas.microsoft.com/office/2006/metadata/properties"/>
    <ds:schemaRef ds:uri="http://schemas.microsoft.com/office/2006/documentManagement/types"/>
    <ds:schemaRef ds:uri="http://schemas.openxmlformats.org/package/2006/metadata/core-properties"/>
    <ds:schemaRef ds:uri="http://schemas.microsoft.com/office/infopath/2007/PartnerControls"/>
    <ds:schemaRef ds:uri="5d9295ec-38f4-4250-82cd-939d2be841f5"/>
    <ds:schemaRef ds:uri="http://purl.org/dc/dcmitype/"/>
    <ds:schemaRef ds:uri="http://purl.org/dc/terms/"/>
  </ds:schemaRefs>
</ds:datastoreItem>
</file>

<file path=customXml/itemProps2.xml><?xml version="1.0" encoding="utf-8"?>
<ds:datastoreItem xmlns:ds="http://schemas.openxmlformats.org/officeDocument/2006/customXml" ds:itemID="{028324CA-9306-4063-9B12-363A0FB786B7}">
  <ds:schemaRefs>
    <ds:schemaRef ds:uri="http://schemas.microsoft.com/sharepoint/v3/contenttype/forms"/>
  </ds:schemaRefs>
</ds:datastoreItem>
</file>

<file path=customXml/itemProps3.xml><?xml version="1.0" encoding="utf-8"?>
<ds:datastoreItem xmlns:ds="http://schemas.openxmlformats.org/officeDocument/2006/customXml" ds:itemID="{6C156DC5-E34C-4AAA-B8F6-C0D0A9E99A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9295ec-38f4-4250-82cd-939d2be841f5"/>
    <ds:schemaRef ds:uri="a5adc42f-d970-4223-8b57-c216b981f7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86a765dd-ef9a-447b-afe2-6fc67fd503d4}" enabled="0" method="" siteId="{86a765dd-ef9a-447b-afe2-6fc67fd503d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vt:i4>
      </vt:variant>
    </vt:vector>
  </HeadingPairs>
  <TitlesOfParts>
    <vt:vector size="2" baseType="lpstr">
      <vt:lpstr>First page</vt:lpstr>
      <vt:lpstr>Ark1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Liss Nyløkken</dc:creator>
  <cp:keywords/>
  <dc:description/>
  <cp:lastModifiedBy>Hélène Norinder</cp:lastModifiedBy>
  <cp:revision/>
  <dcterms:created xsi:type="dcterms:W3CDTF">2018-08-16T08:55:58Z</dcterms:created>
  <dcterms:modified xsi:type="dcterms:W3CDTF">2024-05-31T11:33:32Z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0x0101002DE0A137D9A84E4D8427FC44E47D26C5</vt:lpwstr>
  </property>
  <property fmtid="{D5CDD505-2E9C-101B-9397-08002B2CF9AE}" pid="3" name="MediaServiceImageTags">
    <vt:lpwstr/>
  </property>
</Properties>
</file>